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EC2F13DE-BFC1-42C6-81C0-235F919E1194}" xr6:coauthVersionLast="47" xr6:coauthVersionMax="47" xr10:uidLastSave="{00000000-0000-0000-0000-000000000000}"/>
  <bookViews>
    <workbookView xWindow="-104" yWindow="-104" windowWidth="22326" windowHeight="11947" xr2:uid="{EA2880EB-734A-4526-A0C4-704F89891F7E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H8" i="9"/>
  <c r="G5" i="9"/>
  <c r="G89" i="8"/>
  <c r="C80" i="8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4" i="8"/>
  <c r="F51" i="8"/>
  <c r="F49" i="8"/>
  <c r="F48" i="8"/>
  <c r="C48" i="8"/>
  <c r="C47" i="8"/>
  <c r="F46" i="8"/>
  <c r="F40" i="8"/>
  <c r="A39" i="8"/>
  <c r="H34" i="8"/>
  <c r="F55" i="8" s="1"/>
  <c r="E34" i="8"/>
  <c r="A34" i="8"/>
  <c r="H29" i="8"/>
  <c r="E29" i="8"/>
  <c r="A29" i="8"/>
  <c r="H24" i="8"/>
  <c r="F52" i="8" s="1"/>
  <c r="H23" i="8"/>
  <c r="H22" i="8"/>
  <c r="F50" i="8" s="1"/>
  <c r="H21" i="8"/>
  <c r="H20" i="8"/>
  <c r="H19" i="8"/>
  <c r="F47" i="8" s="1"/>
  <c r="E17" i="8"/>
  <c r="H15" i="8"/>
  <c r="H14" i="8"/>
  <c r="F45" i="8" s="1"/>
  <c r="C14" i="8"/>
  <c r="I13" i="8"/>
  <c r="G53" i="8" s="1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C128" i="7"/>
  <c r="E123" i="7"/>
  <c r="F122" i="7" s="1"/>
  <c r="E122" i="7"/>
  <c r="G119" i="7"/>
  <c r="G118" i="7"/>
  <c r="H117" i="7"/>
  <c r="H113" i="7"/>
  <c r="H106" i="7"/>
  <c r="H100" i="7"/>
  <c r="H97" i="7"/>
  <c r="H102" i="7" s="1"/>
  <c r="H95" i="7"/>
  <c r="H92" i="7"/>
  <c r="G89" i="7"/>
  <c r="G86" i="7"/>
  <c r="H85" i="7"/>
  <c r="G79" i="7"/>
  <c r="H79" i="7" s="1"/>
  <c r="G75" i="7"/>
  <c r="H74" i="7"/>
  <c r="H66" i="7"/>
  <c r="H61" i="7"/>
  <c r="H60" i="7"/>
  <c r="H56" i="7"/>
  <c r="H55" i="7"/>
  <c r="H53" i="7"/>
  <c r="F45" i="7"/>
  <c r="C45" i="7"/>
  <c r="G45" i="7" s="1"/>
  <c r="H42" i="7"/>
  <c r="G38" i="7"/>
  <c r="G37" i="7"/>
  <c r="G39" i="7" s="1"/>
  <c r="G67" i="7" s="1"/>
  <c r="H36" i="7"/>
  <c r="H26" i="7"/>
  <c r="H27" i="7" s="1"/>
  <c r="H32" i="7" s="1"/>
  <c r="H25" i="7"/>
  <c r="H20" i="7"/>
  <c r="F12" i="7"/>
  <c r="H9" i="7"/>
  <c r="H7" i="7"/>
  <c r="H6" i="7"/>
  <c r="B4" i="7"/>
  <c r="B3" i="7"/>
  <c r="H133" i="6"/>
  <c r="H132" i="6"/>
  <c r="C128" i="6"/>
  <c r="E122" i="6"/>
  <c r="F122" i="6" s="1"/>
  <c r="G119" i="6"/>
  <c r="G118" i="6"/>
  <c r="H117" i="6"/>
  <c r="H113" i="6"/>
  <c r="H106" i="6"/>
  <c r="H100" i="6"/>
  <c r="H97" i="6"/>
  <c r="H102" i="6" s="1"/>
  <c r="H95" i="6"/>
  <c r="H92" i="6"/>
  <c r="G90" i="6"/>
  <c r="G89" i="6"/>
  <c r="G86" i="6"/>
  <c r="H85" i="6"/>
  <c r="G79" i="6"/>
  <c r="H79" i="6" s="1"/>
  <c r="H74" i="6"/>
  <c r="H66" i="6"/>
  <c r="H61" i="6"/>
  <c r="H57" i="6"/>
  <c r="H56" i="6"/>
  <c r="H55" i="6"/>
  <c r="H53" i="6"/>
  <c r="F45" i="6"/>
  <c r="C45" i="6"/>
  <c r="G45" i="6" s="1"/>
  <c r="G51" i="6" s="1"/>
  <c r="H42" i="6"/>
  <c r="G38" i="6"/>
  <c r="G37" i="6"/>
  <c r="G39" i="6" s="1"/>
  <c r="G67" i="6" s="1"/>
  <c r="H36" i="6"/>
  <c r="H32" i="6"/>
  <c r="H26" i="6"/>
  <c r="H25" i="6"/>
  <c r="H20" i="6"/>
  <c r="F12" i="6"/>
  <c r="H9" i="6"/>
  <c r="H7" i="6"/>
  <c r="H6" i="6"/>
  <c r="B4" i="6"/>
  <c r="B3" i="6"/>
  <c r="H134" i="5"/>
  <c r="E124" i="5"/>
  <c r="E123" i="5"/>
  <c r="F123" i="5" s="1"/>
  <c r="G120" i="5"/>
  <c r="G119" i="5"/>
  <c r="H118" i="5"/>
  <c r="H114" i="5"/>
  <c r="H107" i="5"/>
  <c r="H103" i="5"/>
  <c r="H101" i="5"/>
  <c r="H98" i="5"/>
  <c r="H96" i="5"/>
  <c r="G91" i="5"/>
  <c r="G90" i="5"/>
  <c r="G87" i="5"/>
  <c r="H86" i="5"/>
  <c r="G80" i="5"/>
  <c r="H80" i="5" s="1"/>
  <c r="H75" i="5"/>
  <c r="H67" i="5"/>
  <c r="H62" i="5"/>
  <c r="H60" i="5"/>
  <c r="H57" i="5"/>
  <c r="H55" i="5"/>
  <c r="H53" i="5"/>
  <c r="F45" i="5"/>
  <c r="C45" i="5"/>
  <c r="G45" i="5" s="1"/>
  <c r="H42" i="5"/>
  <c r="G38" i="5"/>
  <c r="G39" i="5" s="1"/>
  <c r="G68" i="5" s="1"/>
  <c r="H37" i="5"/>
  <c r="G37" i="5"/>
  <c r="H36" i="5"/>
  <c r="H28" i="5"/>
  <c r="H26" i="5"/>
  <c r="H32" i="5" s="1"/>
  <c r="H25" i="5"/>
  <c r="H20" i="5"/>
  <c r="F12" i="5"/>
  <c r="H9" i="5"/>
  <c r="H7" i="5"/>
  <c r="C129" i="5" s="1"/>
  <c r="B3" i="5"/>
  <c r="H134" i="4"/>
  <c r="E124" i="4"/>
  <c r="F123" i="4"/>
  <c r="E123" i="4"/>
  <c r="G120" i="4"/>
  <c r="G119" i="4"/>
  <c r="H118" i="4"/>
  <c r="H114" i="4"/>
  <c r="H107" i="4"/>
  <c r="H101" i="4"/>
  <c r="H98" i="4"/>
  <c r="H103" i="4" s="1"/>
  <c r="H96" i="4"/>
  <c r="G91" i="4"/>
  <c r="G88" i="4"/>
  <c r="H86" i="4"/>
  <c r="G80" i="4"/>
  <c r="G76" i="4"/>
  <c r="H75" i="4"/>
  <c r="H67" i="4"/>
  <c r="H62" i="4"/>
  <c r="H60" i="4"/>
  <c r="H57" i="4"/>
  <c r="H53" i="4"/>
  <c r="F45" i="4"/>
  <c r="C45" i="4"/>
  <c r="G45" i="4" s="1"/>
  <c r="G51" i="4" s="1"/>
  <c r="G69" i="4" s="1"/>
  <c r="H42" i="4"/>
  <c r="G38" i="4"/>
  <c r="G37" i="4"/>
  <c r="H36" i="4"/>
  <c r="H25" i="4"/>
  <c r="H20" i="4"/>
  <c r="F12" i="4"/>
  <c r="H9" i="4"/>
  <c r="H7" i="4"/>
  <c r="C129" i="4" s="1"/>
  <c r="B3" i="4"/>
  <c r="I135" i="3"/>
  <c r="H134" i="3"/>
  <c r="E124" i="3"/>
  <c r="F123" i="3" s="1"/>
  <c r="G120" i="3"/>
  <c r="G119" i="3"/>
  <c r="H118" i="3"/>
  <c r="H114" i="3"/>
  <c r="H107" i="3"/>
  <c r="I103" i="3"/>
  <c r="H101" i="3"/>
  <c r="I98" i="3"/>
  <c r="H98" i="3"/>
  <c r="H103" i="3" s="1"/>
  <c r="H96" i="3"/>
  <c r="G90" i="3"/>
  <c r="G89" i="3"/>
  <c r="G87" i="3"/>
  <c r="H86" i="3"/>
  <c r="G80" i="3"/>
  <c r="G78" i="3"/>
  <c r="H75" i="3"/>
  <c r="H67" i="3"/>
  <c r="I62" i="3"/>
  <c r="H62" i="3"/>
  <c r="H57" i="3"/>
  <c r="I56" i="3"/>
  <c r="H53" i="3"/>
  <c r="G51" i="3"/>
  <c r="F45" i="3"/>
  <c r="C45" i="3"/>
  <c r="G45" i="3" s="1"/>
  <c r="H42" i="3"/>
  <c r="G38" i="3"/>
  <c r="G37" i="3"/>
  <c r="G39" i="3" s="1"/>
  <c r="G68" i="3" s="1"/>
  <c r="H36" i="3"/>
  <c r="I26" i="3"/>
  <c r="I32" i="3" s="1"/>
  <c r="H26" i="3"/>
  <c r="H32" i="3" s="1"/>
  <c r="H25" i="3"/>
  <c r="H20" i="3"/>
  <c r="F12" i="3"/>
  <c r="H9" i="3"/>
  <c r="H7" i="3"/>
  <c r="C129" i="3" s="1"/>
  <c r="B3" i="3"/>
  <c r="G31" i="2"/>
  <c r="H31" i="2" s="1"/>
  <c r="G30" i="2"/>
  <c r="H30" i="2" s="1"/>
  <c r="H29" i="2"/>
  <c r="G29" i="2"/>
  <c r="H28" i="2"/>
  <c r="F78" i="8" s="1"/>
  <c r="G28" i="2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19" i="2" s="1"/>
  <c r="F5" i="2"/>
  <c r="F4" i="2"/>
  <c r="F3" i="2"/>
  <c r="H190" i="1"/>
  <c r="H186" i="1"/>
  <c r="C186" i="1"/>
  <c r="H182" i="1"/>
  <c r="C182" i="1"/>
  <c r="C178" i="1"/>
  <c r="H178" i="1" s="1"/>
  <c r="H192" i="1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E123" i="6" s="1"/>
  <c r="E80" i="1"/>
  <c r="D80" i="1"/>
  <c r="E123" i="3" s="1"/>
  <c r="D78" i="1"/>
  <c r="G72" i="1"/>
  <c r="G71" i="1"/>
  <c r="G90" i="7" s="1"/>
  <c r="G70" i="1"/>
  <c r="G90" i="4" s="1"/>
  <c r="G69" i="1"/>
  <c r="G68" i="1"/>
  <c r="G67" i="1"/>
  <c r="G87" i="4" s="1"/>
  <c r="E62" i="1"/>
  <c r="E61" i="1"/>
  <c r="E59" i="1"/>
  <c r="G76" i="3" s="1"/>
  <c r="H54" i="1"/>
  <c r="H53" i="1"/>
  <c r="H52" i="1"/>
  <c r="H51" i="1"/>
  <c r="H50" i="1"/>
  <c r="H49" i="1"/>
  <c r="H48" i="1"/>
  <c r="H47" i="1"/>
  <c r="H55" i="1" s="1"/>
  <c r="F43" i="1"/>
  <c r="E43" i="1"/>
  <c r="I42" i="1" s="1"/>
  <c r="H54" i="7" s="1"/>
  <c r="D43" i="1"/>
  <c r="A42" i="1"/>
  <c r="D40" i="1"/>
  <c r="E40" i="1" s="1"/>
  <c r="A39" i="1"/>
  <c r="F37" i="1"/>
  <c r="D37" i="1"/>
  <c r="E37" i="1" s="1"/>
  <c r="I36" i="1" s="1"/>
  <c r="I54" i="3" s="1"/>
  <c r="A36" i="1"/>
  <c r="F34" i="1"/>
  <c r="E34" i="1"/>
  <c r="I33" i="1" s="1"/>
  <c r="H54" i="3" s="1"/>
  <c r="A33" i="1"/>
  <c r="I30" i="1"/>
  <c r="H62" i="6" s="1"/>
  <c r="I28" i="1"/>
  <c r="I26" i="1"/>
  <c r="E24" i="1"/>
  <c r="I24" i="1" s="1"/>
  <c r="H58" i="4" s="1"/>
  <c r="D24" i="1"/>
  <c r="G22" i="1"/>
  <c r="I22" i="1" s="1"/>
  <c r="E22" i="1"/>
  <c r="I20" i="1"/>
  <c r="I18" i="1"/>
  <c r="I16" i="1"/>
  <c r="H55" i="4" s="1"/>
  <c r="F7" i="1"/>
  <c r="H59" i="6" l="1"/>
  <c r="H59" i="5"/>
  <c r="I59" i="3"/>
  <c r="H59" i="4"/>
  <c r="H59" i="7"/>
  <c r="H59" i="3"/>
  <c r="I39" i="1"/>
  <c r="H54" i="4" s="1"/>
  <c r="G79" i="4"/>
  <c r="G79" i="5"/>
  <c r="G78" i="6"/>
  <c r="G79" i="3"/>
  <c r="G78" i="7"/>
  <c r="H108" i="5"/>
  <c r="H107" i="6"/>
  <c r="I108" i="3"/>
  <c r="H108" i="4"/>
  <c r="E83" i="1"/>
  <c r="E128" i="6"/>
  <c r="F128" i="6" s="1"/>
  <c r="E129" i="5"/>
  <c r="F129" i="5" s="1"/>
  <c r="E129" i="3"/>
  <c r="F129" i="3" s="1"/>
  <c r="E129" i="4"/>
  <c r="F129" i="4" s="1"/>
  <c r="H54" i="6"/>
  <c r="G51" i="7"/>
  <c r="G69" i="3"/>
  <c r="H54" i="5"/>
  <c r="G89" i="5"/>
  <c r="G88" i="6"/>
  <c r="G89" i="4"/>
  <c r="H80" i="3"/>
  <c r="H38" i="7"/>
  <c r="H133" i="7"/>
  <c r="H90" i="7"/>
  <c r="D31" i="9"/>
  <c r="C31" i="9"/>
  <c r="B31" i="9"/>
  <c r="G92" i="5"/>
  <c r="G91" i="6"/>
  <c r="G92" i="4"/>
  <c r="G94" i="4" s="1"/>
  <c r="G92" i="3"/>
  <c r="G91" i="7"/>
  <c r="I80" i="3"/>
  <c r="H108" i="3"/>
  <c r="G39" i="4"/>
  <c r="G68" i="4" s="1"/>
  <c r="E128" i="7"/>
  <c r="F128" i="7" s="1"/>
  <c r="G51" i="5"/>
  <c r="H32" i="2"/>
  <c r="I37" i="3"/>
  <c r="H107" i="7"/>
  <c r="G87" i="7"/>
  <c r="G88" i="3"/>
  <c r="G88" i="5"/>
  <c r="G87" i="6"/>
  <c r="H58" i="7"/>
  <c r="H58" i="6"/>
  <c r="H58" i="5"/>
  <c r="H58" i="3"/>
  <c r="H37" i="3"/>
  <c r="I58" i="3"/>
  <c r="G68" i="6"/>
  <c r="H37" i="7"/>
  <c r="H39" i="7" s="1"/>
  <c r="H67" i="7" s="1"/>
  <c r="H61" i="5"/>
  <c r="H63" i="4"/>
  <c r="I63" i="3"/>
  <c r="H63" i="3"/>
  <c r="H63" i="5"/>
  <c r="H62" i="7"/>
  <c r="I38" i="3"/>
  <c r="H38" i="3"/>
  <c r="H61" i="3"/>
  <c r="H61" i="4"/>
  <c r="H38" i="5"/>
  <c r="H39" i="5" s="1"/>
  <c r="H135" i="5"/>
  <c r="H26" i="4"/>
  <c r="H32" i="4" s="1"/>
  <c r="H38" i="4" s="1"/>
  <c r="F40" i="1"/>
  <c r="G77" i="6"/>
  <c r="G77" i="7"/>
  <c r="G78" i="5"/>
  <c r="G78" i="4"/>
  <c r="I61" i="3"/>
  <c r="H135" i="3"/>
  <c r="H37" i="6"/>
  <c r="H39" i="6" s="1"/>
  <c r="H41" i="7"/>
  <c r="G88" i="7"/>
  <c r="H60" i="3"/>
  <c r="H60" i="6"/>
  <c r="G75" i="6"/>
  <c r="H11" i="9"/>
  <c r="H10" i="9"/>
  <c r="H7" i="9"/>
  <c r="H6" i="9"/>
  <c r="I60" i="3"/>
  <c r="G91" i="3"/>
  <c r="G76" i="5"/>
  <c r="H5" i="9"/>
  <c r="F76" i="8"/>
  <c r="F80" i="8" s="1"/>
  <c r="H55" i="3"/>
  <c r="H64" i="3" s="1"/>
  <c r="H70" i="3" s="1"/>
  <c r="H9" i="9"/>
  <c r="H56" i="4"/>
  <c r="H56" i="5"/>
  <c r="I55" i="3"/>
  <c r="H57" i="7"/>
  <c r="H63" i="7" s="1"/>
  <c r="H69" i="7" s="1"/>
  <c r="I57" i="3"/>
  <c r="I64" i="3" s="1"/>
  <c r="I70" i="3" s="1"/>
  <c r="E60" i="1"/>
  <c r="H56" i="3"/>
  <c r="H38" i="6"/>
  <c r="H68" i="5" l="1"/>
  <c r="H41" i="5"/>
  <c r="I39" i="3"/>
  <c r="D33" i="9"/>
  <c r="B33" i="9"/>
  <c r="C33" i="9"/>
  <c r="G94" i="5"/>
  <c r="H67" i="6"/>
  <c r="H41" i="6"/>
  <c r="D30" i="9"/>
  <c r="B30" i="9"/>
  <c r="C30" i="9"/>
  <c r="G69" i="5"/>
  <c r="G94" i="3"/>
  <c r="H46" i="7"/>
  <c r="H44" i="7"/>
  <c r="H43" i="7"/>
  <c r="H50" i="7"/>
  <c r="H47" i="7"/>
  <c r="H49" i="7"/>
  <c r="H73" i="7"/>
  <c r="H75" i="7" s="1"/>
  <c r="H48" i="7"/>
  <c r="D29" i="9"/>
  <c r="C29" i="9"/>
  <c r="B29" i="9"/>
  <c r="D34" i="9"/>
  <c r="B34" i="9"/>
  <c r="C34" i="9"/>
  <c r="G76" i="7"/>
  <c r="G77" i="3"/>
  <c r="G77" i="4"/>
  <c r="G76" i="6"/>
  <c r="G77" i="5"/>
  <c r="H80" i="4"/>
  <c r="H135" i="4"/>
  <c r="H37" i="4"/>
  <c r="H39" i="4" s="1"/>
  <c r="H68" i="4" s="1"/>
  <c r="H64" i="5"/>
  <c r="H70" i="5" s="1"/>
  <c r="G93" i="6"/>
  <c r="C32" i="9"/>
  <c r="B32" i="9"/>
  <c r="D32" i="9"/>
  <c r="H64" i="4"/>
  <c r="H70" i="4" s="1"/>
  <c r="H51" i="7"/>
  <c r="G68" i="7"/>
  <c r="G93" i="7"/>
  <c r="H45" i="7"/>
  <c r="C28" i="9"/>
  <c r="B28" i="9"/>
  <c r="D28" i="9"/>
  <c r="H39" i="3"/>
  <c r="H63" i="6"/>
  <c r="H69" i="6" s="1"/>
  <c r="H68" i="7" l="1"/>
  <c r="H70" i="7" s="1"/>
  <c r="H86" i="7"/>
  <c r="H68" i="3"/>
  <c r="H41" i="3"/>
  <c r="H77" i="5"/>
  <c r="H44" i="6"/>
  <c r="H48" i="6"/>
  <c r="H73" i="6"/>
  <c r="H47" i="6"/>
  <c r="H50" i="6"/>
  <c r="H49" i="6"/>
  <c r="H46" i="6"/>
  <c r="H43" i="6"/>
  <c r="H51" i="6"/>
  <c r="H45" i="6"/>
  <c r="H77" i="7"/>
  <c r="H78" i="7"/>
  <c r="H49" i="5"/>
  <c r="H50" i="5"/>
  <c r="H48" i="5"/>
  <c r="H47" i="5"/>
  <c r="H46" i="5"/>
  <c r="H44" i="5"/>
  <c r="H74" i="5"/>
  <c r="H43" i="5"/>
  <c r="H45" i="5"/>
  <c r="D35" i="9"/>
  <c r="I68" i="3"/>
  <c r="I41" i="3"/>
  <c r="B35" i="9"/>
  <c r="C35" i="9"/>
  <c r="H76" i="7"/>
  <c r="H80" i="7" s="1"/>
  <c r="H135" i="7" s="1"/>
  <c r="H51" i="5"/>
  <c r="H41" i="4"/>
  <c r="H69" i="5" l="1"/>
  <c r="H71" i="5" s="1"/>
  <c r="H87" i="5"/>
  <c r="I50" i="3"/>
  <c r="I47" i="3"/>
  <c r="I46" i="3"/>
  <c r="I48" i="3"/>
  <c r="I45" i="3"/>
  <c r="I74" i="3"/>
  <c r="I44" i="3"/>
  <c r="I49" i="3"/>
  <c r="I43" i="3"/>
  <c r="I51" i="3"/>
  <c r="I69" i="3" s="1"/>
  <c r="I71" i="3" s="1"/>
  <c r="H75" i="6"/>
  <c r="H78" i="6"/>
  <c r="H77" i="6"/>
  <c r="H44" i="4"/>
  <c r="H43" i="4"/>
  <c r="H49" i="4"/>
  <c r="H48" i="4"/>
  <c r="H46" i="4"/>
  <c r="H51" i="4"/>
  <c r="H74" i="4"/>
  <c r="H47" i="4"/>
  <c r="H45" i="4"/>
  <c r="H50" i="4"/>
  <c r="H76" i="6"/>
  <c r="H47" i="3"/>
  <c r="H74" i="3"/>
  <c r="H48" i="3"/>
  <c r="H49" i="3"/>
  <c r="H43" i="3"/>
  <c r="H50" i="3"/>
  <c r="H46" i="3"/>
  <c r="H44" i="3"/>
  <c r="H45" i="3"/>
  <c r="H51" i="3"/>
  <c r="H78" i="5"/>
  <c r="H79" i="5"/>
  <c r="H76" i="5"/>
  <c r="H81" i="5" s="1"/>
  <c r="H137" i="5" s="1"/>
  <c r="H86" i="6"/>
  <c r="H68" i="6"/>
  <c r="H70" i="6" s="1"/>
  <c r="H134" i="7"/>
  <c r="H84" i="7"/>
  <c r="I136" i="3" l="1"/>
  <c r="H76" i="4"/>
  <c r="H79" i="4"/>
  <c r="H78" i="4"/>
  <c r="H77" i="4"/>
  <c r="H89" i="7"/>
  <c r="H87" i="7"/>
  <c r="H91" i="7"/>
  <c r="H88" i="7"/>
  <c r="H69" i="4"/>
  <c r="H71" i="4" s="1"/>
  <c r="H87" i="4"/>
  <c r="I76" i="3"/>
  <c r="I78" i="3"/>
  <c r="I79" i="3"/>
  <c r="I77" i="3"/>
  <c r="H134" i="6"/>
  <c r="H84" i="6"/>
  <c r="H76" i="3"/>
  <c r="H78" i="3"/>
  <c r="H79" i="3"/>
  <c r="H77" i="3"/>
  <c r="H80" i="6"/>
  <c r="H135" i="6" s="1"/>
  <c r="H69" i="3"/>
  <c r="H71" i="3" s="1"/>
  <c r="H87" i="3"/>
  <c r="I87" i="3"/>
  <c r="H136" i="5"/>
  <c r="H85" i="5"/>
  <c r="H89" i="6" l="1"/>
  <c r="H90" i="6"/>
  <c r="H88" i="6"/>
  <c r="H91" i="6"/>
  <c r="H87" i="6"/>
  <c r="H93" i="6" s="1"/>
  <c r="H101" i="6" s="1"/>
  <c r="H103" i="6" s="1"/>
  <c r="H136" i="4"/>
  <c r="H81" i="3"/>
  <c r="H137" i="3" s="1"/>
  <c r="H93" i="5"/>
  <c r="H91" i="5"/>
  <c r="H90" i="5"/>
  <c r="H88" i="5"/>
  <c r="H92" i="5"/>
  <c r="H89" i="5"/>
  <c r="H93" i="7"/>
  <c r="H101" i="7" s="1"/>
  <c r="H103" i="7" s="1"/>
  <c r="H136" i="3"/>
  <c r="H85" i="3"/>
  <c r="H81" i="4"/>
  <c r="H137" i="4" s="1"/>
  <c r="I81" i="3"/>
  <c r="H93" i="3" l="1"/>
  <c r="H90" i="3"/>
  <c r="H89" i="3"/>
  <c r="H88" i="3"/>
  <c r="H91" i="3"/>
  <c r="H92" i="3"/>
  <c r="H85" i="4"/>
  <c r="H136" i="6"/>
  <c r="H114" i="6"/>
  <c r="H136" i="7"/>
  <c r="H114" i="7"/>
  <c r="I137" i="3"/>
  <c r="I85" i="3"/>
  <c r="H94" i="5"/>
  <c r="H102" i="5" s="1"/>
  <c r="H104" i="5" s="1"/>
  <c r="H108" i="6" l="1"/>
  <c r="H111" i="6" s="1"/>
  <c r="H137" i="6" s="1"/>
  <c r="H118" i="6"/>
  <c r="H138" i="6"/>
  <c r="H93" i="4"/>
  <c r="H90" i="4"/>
  <c r="H88" i="4"/>
  <c r="H91" i="4"/>
  <c r="H92" i="4"/>
  <c r="H89" i="4"/>
  <c r="H138" i="5"/>
  <c r="H115" i="5"/>
  <c r="I93" i="3"/>
  <c r="I90" i="3"/>
  <c r="I89" i="3"/>
  <c r="I91" i="3"/>
  <c r="I88" i="3"/>
  <c r="I92" i="3"/>
  <c r="H94" i="3"/>
  <c r="H102" i="3" s="1"/>
  <c r="H104" i="3" s="1"/>
  <c r="H108" i="7"/>
  <c r="H111" i="7" s="1"/>
  <c r="H137" i="7" s="1"/>
  <c r="H118" i="7"/>
  <c r="H119" i="7" s="1"/>
  <c r="H138" i="7"/>
  <c r="H140" i="7" l="1"/>
  <c r="H129" i="7"/>
  <c r="H138" i="3"/>
  <c r="H115" i="3"/>
  <c r="H109" i="5"/>
  <c r="H112" i="5" s="1"/>
  <c r="H139" i="5" s="1"/>
  <c r="H140" i="5" s="1"/>
  <c r="H119" i="5"/>
  <c r="H132" i="5" s="1"/>
  <c r="H94" i="4"/>
  <c r="H102" i="4" s="1"/>
  <c r="H104" i="4" s="1"/>
  <c r="I94" i="3"/>
  <c r="I102" i="3" s="1"/>
  <c r="I104" i="3" s="1"/>
  <c r="H119" i="6"/>
  <c r="H129" i="6" s="1"/>
  <c r="H139" i="6" l="1"/>
  <c r="H120" i="6"/>
  <c r="H138" i="4"/>
  <c r="H115" i="4"/>
  <c r="H130" i="5"/>
  <c r="H142" i="5"/>
  <c r="F15" i="8" s="1"/>
  <c r="G15" i="8" s="1"/>
  <c r="H109" i="3"/>
  <c r="H112" i="3" s="1"/>
  <c r="H139" i="3" s="1"/>
  <c r="H140" i="3" s="1"/>
  <c r="H119" i="3"/>
  <c r="H130" i="3" s="1"/>
  <c r="H120" i="3"/>
  <c r="H120" i="7"/>
  <c r="H139" i="7"/>
  <c r="H120" i="5"/>
  <c r="H140" i="6"/>
  <c r="I138" i="3"/>
  <c r="I115" i="3"/>
  <c r="E78" i="8"/>
  <c r="G78" i="8" s="1"/>
  <c r="F34" i="8"/>
  <c r="G34" i="8" s="1"/>
  <c r="H121" i="3" l="1"/>
  <c r="H141" i="3"/>
  <c r="D46" i="8"/>
  <c r="G46" i="8" s="1"/>
  <c r="I15" i="8"/>
  <c r="H121" i="5"/>
  <c r="H141" i="5"/>
  <c r="H132" i="3"/>
  <c r="I109" i="3"/>
  <c r="I112" i="3" s="1"/>
  <c r="I139" i="3" s="1"/>
  <c r="I140" i="3" s="1"/>
  <c r="I119" i="3"/>
  <c r="I120" i="3" s="1"/>
  <c r="H142" i="3"/>
  <c r="H109" i="4"/>
  <c r="H112" i="4" s="1"/>
  <c r="H139" i="4" s="1"/>
  <c r="H119" i="4"/>
  <c r="H140" i="4"/>
  <c r="E76" i="8"/>
  <c r="G76" i="8" s="1"/>
  <c r="F29" i="8"/>
  <c r="G29" i="8" s="1"/>
  <c r="D55" i="8"/>
  <c r="G55" i="8" s="1"/>
  <c r="I34" i="8"/>
  <c r="J34" i="8" s="1"/>
  <c r="I29" i="8" l="1"/>
  <c r="J29" i="8" s="1"/>
  <c r="D54" i="8"/>
  <c r="G54" i="8" s="1"/>
  <c r="I130" i="3"/>
  <c r="H120" i="4"/>
  <c r="H130" i="4" s="1"/>
  <c r="I142" i="3"/>
  <c r="H144" i="3" s="1"/>
  <c r="H142" i="4"/>
  <c r="E61" i="8" s="1"/>
  <c r="G61" i="8" s="1"/>
  <c r="G80" i="8" s="1"/>
  <c r="H132" i="4"/>
  <c r="F22" i="8"/>
  <c r="G22" i="8" s="1"/>
  <c r="F19" i="8"/>
  <c r="G19" i="8" s="1"/>
  <c r="F10" i="8"/>
  <c r="G10" i="8" s="1"/>
  <c r="F7" i="8"/>
  <c r="G7" i="8" s="1"/>
  <c r="F11" i="8"/>
  <c r="G11" i="8" s="1"/>
  <c r="F21" i="8"/>
  <c r="G21" i="8" s="1"/>
  <c r="F24" i="8"/>
  <c r="G24" i="8" s="1"/>
  <c r="F20" i="8"/>
  <c r="G20" i="8" s="1"/>
  <c r="F9" i="8"/>
  <c r="G9" i="8" s="1"/>
  <c r="F12" i="8"/>
  <c r="G12" i="8" s="1"/>
  <c r="F23" i="8"/>
  <c r="G23" i="8" s="1"/>
  <c r="F14" i="8"/>
  <c r="G14" i="8" s="1"/>
  <c r="F8" i="8"/>
  <c r="G8" i="8" s="1"/>
  <c r="H141" i="4" l="1"/>
  <c r="H121" i="4"/>
  <c r="D39" i="8"/>
  <c r="G39" i="8" s="1"/>
  <c r="I7" i="8"/>
  <c r="D41" i="8"/>
  <c r="G41" i="8" s="1"/>
  <c r="I9" i="8"/>
  <c r="D47" i="8"/>
  <c r="G47" i="8" s="1"/>
  <c r="I19" i="8"/>
  <c r="D44" i="8"/>
  <c r="G44" i="8" s="1"/>
  <c r="I12" i="8"/>
  <c r="I10" i="8"/>
  <c r="D42" i="8"/>
  <c r="G42" i="8" s="1"/>
  <c r="I8" i="8"/>
  <c r="D40" i="8"/>
  <c r="G40" i="8" s="1"/>
  <c r="D50" i="8"/>
  <c r="G50" i="8" s="1"/>
  <c r="I22" i="8"/>
  <c r="I14" i="8"/>
  <c r="D45" i="8"/>
  <c r="G45" i="8" s="1"/>
  <c r="I23" i="8"/>
  <c r="D51" i="8"/>
  <c r="G51" i="8" s="1"/>
  <c r="I20" i="8"/>
  <c r="D48" i="8"/>
  <c r="G48" i="8" s="1"/>
  <c r="I121" i="3"/>
  <c r="I141" i="3"/>
  <c r="I24" i="8"/>
  <c r="D52" i="8"/>
  <c r="G52" i="8" s="1"/>
  <c r="D49" i="8"/>
  <c r="G49" i="8" s="1"/>
  <c r="I21" i="8"/>
  <c r="D43" i="8"/>
  <c r="G43" i="8" s="1"/>
  <c r="I11" i="8"/>
  <c r="J24" i="8" l="1"/>
  <c r="J15" i="8"/>
  <c r="K36" i="8" s="1"/>
  <c r="G56" i="8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F730B939-1633-4E82-94CC-0AC98A143094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2EB76EF8-8CEC-43B2-923D-F99BFAB34F9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3A66E451-F235-477E-B05A-03E45903E43C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E700AE3C-4C79-4BD7-84AC-8CA0E4509C5B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9955C34D-FC97-468B-924C-CD7FA76337B8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0A56609F-8863-498F-92E1-DE83A333CDCB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C512F81-E4EA-421D-A540-9881C3B0373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<sst xmlns="http://schemas.openxmlformats.org/spreadsheetml/2006/main" count="1664" uniqueCount="485">
  <si>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</si>
  <si>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</si>
  <si>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</si>
  <si>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Votuporanga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</si>
  <si>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</si>
  <si>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</si>
  <si>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</si>
  <si>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</si>
  <si>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</si>
  <si>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ARF/Votuporanga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</si>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</sst>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CE600015-7D66-4DBE-9162-DE6A6B296466}"/>
    <cellStyle name="Excel Built-in Percent" xfId="4" xr:uid="{28976B18-B43B-4625-9C3A-C6A2EA7EA59D}"/>
    <cellStyle name="Excel Built-in Percent 2" xfId="6" xr:uid="{ADB29CAE-E056-41BB-B2FB-CAE8F0F3985C}"/>
    <cellStyle name="Excel_BuiltIn_Currency" xfId="5" xr:uid="{7CF9D90B-8CAC-4182-AB67-E6CC3309F49D}"/>
    <cellStyle name="Moeda" xfId="2" builtinId="4"/>
    <cellStyle name="Moeda_Plan1_1_Limpeza2011- Planilhas" xfId="8" xr:uid="{7FA1BE2D-1A08-4042-B39B-CEFD9B8D52E0}"/>
    <cellStyle name="Normal" xfId="0" builtinId="0"/>
    <cellStyle name="Normal 2" xfId="10" xr:uid="{799716E1-ED8E-497B-B35C-E85440721550}"/>
    <cellStyle name="Normal_Limpeza2011- Planilhas" xfId="7" xr:uid="{0010971E-7A52-446A-895C-7A76F08D3C01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3C6C6-1291-43C4-8B87-BD50C3B04DC2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Votuporanga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33.841799999999992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3.15</v>
      </c>
      <c r="E34" s="43">
        <f>B34*C34*D34</f>
        <v>136.87379999999999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Votuporanga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24.505799999999994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3.15</v>
      </c>
      <c r="E37" s="43">
        <f>B37*C37*D37</f>
        <v>136.87379999999999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Votuporanga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75.054599999999994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3.15</v>
      </c>
      <c r="E40" s="43">
        <f>B40*C40*D40</f>
        <v>136.87379999999999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Votuporanga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23.933399999999992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3.15</v>
      </c>
      <c r="E43" s="43">
        <f>B43*C43*D43</f>
        <v>136.87379999999999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Votuporanga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0.03</v>
      </c>
      <c r="E83" s="116">
        <f>D83+$E$80</f>
        <v>0.1225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0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0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</v>
      </c>
      <c r="G162" s="153">
        <v>1</v>
      </c>
      <c r="H162" s="130">
        <f t="shared" si="1"/>
        <v>58.97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10</v>
      </c>
      <c r="G164" s="153">
        <v>1</v>
      </c>
      <c r="H164" s="130">
        <f t="shared" si="1"/>
        <v>290.10000000000002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5</v>
      </c>
      <c r="G168" s="153">
        <v>24</v>
      </c>
      <c r="H168" s="130">
        <f t="shared" si="1"/>
        <v>4.833333333333333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6</v>
      </c>
      <c r="G170" s="153">
        <v>24</v>
      </c>
      <c r="H170" s="130">
        <f t="shared" si="1"/>
        <v>6.9375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426.28083333333336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337</v>
      </c>
      <c r="B178" s="161">
        <v>0.14000000000000001</v>
      </c>
      <c r="C178" s="162">
        <f>A178*B178</f>
        <v>47.180000000000007</v>
      </c>
      <c r="D178" s="163" t="s">
        <v>209</v>
      </c>
      <c r="E178" s="163"/>
      <c r="F178" s="163"/>
      <c r="G178" s="163"/>
      <c r="H178" s="164">
        <f>C178*2</f>
        <v>94.360000000000014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2</v>
      </c>
      <c r="B182" s="161">
        <v>47</v>
      </c>
      <c r="C182" s="162">
        <f>A182*B182</f>
        <v>94</v>
      </c>
      <c r="D182" s="163" t="s">
        <v>209</v>
      </c>
      <c r="E182" s="163"/>
      <c r="F182" s="163"/>
      <c r="G182" s="163"/>
      <c r="H182" s="164">
        <f>C182*2</f>
        <v>188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1819.06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D33C8BC0-9760-4C8E-81A4-0C8A50D3B701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D7F794AA-F629-4DBF-9EA0-5048D005E448}">
      <formula1>0</formula1>
      <formula2>0</formula2>
    </dataValidation>
    <dataValidation errorStyle="warning" allowBlank="1" showInputMessage="1" showErrorMessage="1" errorTitle="OK" error="Atingiu o valor desejado." sqref="B12 E12 E68:F72" xr:uid="{7800A683-2075-40E9-8292-4C644DEB045C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50B6C-CF53-45A6-90BF-A328FC349F34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Votuporanga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326</v>
      </c>
      <c r="C5" s="188">
        <v>1200</v>
      </c>
      <c r="D5" s="188"/>
      <c r="E5" s="188"/>
      <c r="F5" s="183">
        <f t="shared" ref="F5:F11" si="0">B5/C5</f>
        <v>0.27166666666666667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11</v>
      </c>
      <c r="C10" s="188">
        <v>300</v>
      </c>
      <c r="D10" s="188"/>
      <c r="E10" s="188"/>
      <c r="F10" s="183">
        <f t="shared" si="0"/>
        <v>3.6666666666666667E-2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Votuporanga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/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235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0.30833333333333335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Votuporanga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/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</v>
      </c>
      <c r="I29" s="194"/>
      <c r="J29" s="194"/>
    </row>
    <row r="30" spans="1:19" ht="27.25" customHeight="1">
      <c r="A30" s="30" t="s">
        <v>250</v>
      </c>
      <c r="B30" s="179"/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0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2B5D7-2AB2-48B7-BAF4-68EA6BB431A7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Votuporanga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337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Votuporanga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Votuporanga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Votuporanga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Votuporanga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33.841799999999992</v>
      </c>
      <c r="I54" s="257">
        <f>Licitante!I36</f>
        <v>24.505799999999994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953.42179999999996</v>
      </c>
      <c r="I64" s="259">
        <f>SUM(I54:I63)</f>
        <v>944.08579999999995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Votuporanga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953.42179999999996</v>
      </c>
      <c r="I70" s="260">
        <f t="shared" si="3"/>
        <v>944.08579999999995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1852.2979454545457</v>
      </c>
      <c r="I71" s="259">
        <f t="shared" si="4"/>
        <v>1924.4114727272727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Votuporanga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Votuporanga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Votuporanga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Votuporanga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Votuporanga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547.50857445141423</v>
      </c>
      <c r="I109" s="257">
        <f>I115*Licitante!H127</f>
        <v>582.36342458513434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617.73065778474756</v>
      </c>
      <c r="I112" s="259">
        <f t="shared" si="11"/>
        <v>652.58550791846767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Votuporanga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4562.5714537617851</v>
      </c>
      <c r="I115" s="259">
        <f>(I32+I71+I81+I104+I108+I110+I111)/(1-Licitante!H127)</f>
        <v>4853.0285382094526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Votuporanga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228.12857268808926</v>
      </c>
      <c r="I119" s="257">
        <f>G119*I115</f>
        <v>242.65142691047265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479.07000264498748</v>
      </c>
      <c r="I120" s="248">
        <f>G120*(I115+I119)</f>
        <v>509.56799651199253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735.66590149757349</v>
      </c>
      <c r="I121" s="292">
        <f>I130*F129</f>
        <v>782.49900319078063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Votuporanga / SP</v>
      </c>
      <c r="D129" s="295"/>
      <c r="E129" s="296">
        <f>Licitante!D83</f>
        <v>0.03</v>
      </c>
      <c r="F129" s="262">
        <f>E129+F123</f>
        <v>0.1225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6005.4359305924363</v>
      </c>
      <c r="I130" s="259">
        <f>(I115+I119+I120)/(1-F129)</f>
        <v>6387.7469648226988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5323.0000293887497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Votuporanga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1852.2979454545457</v>
      </c>
      <c r="I136" s="257">
        <f>I71</f>
        <v>1924.4114727272727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617.73065778474756</v>
      </c>
      <c r="I139" s="257">
        <f>I112</f>
        <v>652.58550791846767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4562.5714537617851</v>
      </c>
      <c r="I140" s="248">
        <f t="shared" si="12"/>
        <v>4853.0285382094526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6005.4359305924363</v>
      </c>
      <c r="I141" s="257">
        <f t="shared" si="13"/>
        <v>6387.7469648226988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6005.44</v>
      </c>
      <c r="I142" s="300">
        <f>ROUND((I115+I119+I120)/(1-(F129)),2)</f>
        <v>6387.75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382.3100000000004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3B229-BBD8-4208-A117-FA14A3FE86BA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Votuporanga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337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Votuporanga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Votuporanga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Votuporanga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Votuporanga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75.054599999999994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844.63459999999998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Votuporanga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844.63459999999998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1383.9602872727273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Votuporanga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Votuporanga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Votuporanga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Votuporanga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Votuporanga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369.70130317560859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439.92338650894192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Votuporanga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3080.8441931300717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Votuporanga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154.04220965650359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323.48864027865756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496.75321114016072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Votuporanga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4055.1282542053937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3594.3182253184168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Votuporanga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1383.9602872727273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439.92338650894192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3080.8441931300717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4055.1282542053937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4055.13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2931A-A40A-4651-A0F9-9847FD57D860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Votuporanga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337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Votuporanga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Votuporanga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Votuporanga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Votuporanga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33.841799999999992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953.42179999999996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Votuporanga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953.42179999999996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2170.1395454545454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Votuporanga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3878.7522617304458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Votuporanga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10.619444932869119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0.79645836996518382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1.2424750571456868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25.486667838885886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31.858334798607359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367.91077934458065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Votuporanga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Votuporanga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367.91077934458065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367.91077934458065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Votuporanga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691.57594423750356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761.79802757083689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Votuporanga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5763.1328686458637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Votuporanga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288.15664343229321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605.1289512078157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929.24360313678824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Votuporanga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7585.6620664227612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6723.6550134201743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Votuporanga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2170.1395454545454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367.91077934458065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761.79802757083689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5763.1328686458637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7585.6620664227612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7585.66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D25F5-48AA-4002-A1E0-0E55D734B17B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Votuporanga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Votuporanga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Votuporanga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Votuporanga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Votuporanga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23.933399999999992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943.51340000000005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Votuporanga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943.51340000000005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1928.8328290909089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Votuporanga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Votuporanga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Votuporanga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Votuporanga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Votuporanga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585.33938790081265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655.56147123414598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Votuporanga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4877.8282325067721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Votuporanga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243.89141162533861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512.17196441321107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786.49768894222439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Votuporanga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6420.3892974875462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Votuporanga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1928.8328290909089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655.56147123414598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4877.8282325067721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6420.3892974875462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6420.39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3AAB-28E7-47C5-BD8C-3425A5F839B8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Votuporanga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Votuporanga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Votuporanga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Votuporanga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Votuporanga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23.933399999999992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943.51340000000005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Votuporanga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943.51340000000005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2224.4286578181818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Votuporanga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Votuporanga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11.151046458243469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0.83632848436826002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33.453139374730405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Votuporanga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Votuporanga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Votuporanga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717.86664010770153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788.08872344103486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Votuporanga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5982.2220008975128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Votuporanga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299.11110004487563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628.13331009423882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964.56938501650916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Votuporanga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7874.0357960531364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Votuporanga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2224.4286578181818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788.08872344103486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5982.2220008975128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7874.0357960531364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7874.04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FADEC-1A7E-439E-99BB-689DBE2F3A9F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ARF/Votuporanga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6005.44</v>
      </c>
      <c r="G7" s="349">
        <f>ROUND((1/C7)*F7,7)</f>
        <v>5.0045333000000003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6005.44</v>
      </c>
      <c r="G8" s="349">
        <f>ROUND((1/C8)*F8,7)</f>
        <v>5.0045333000000003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6005.44</v>
      </c>
      <c r="G9" s="349">
        <f>ROUND((1/C9)*F9,7)</f>
        <v>13.3454222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6005.44</v>
      </c>
      <c r="G10" s="349">
        <f t="shared" ref="G10:G11" si="1">ROUND((1/C10)*F10,7)</f>
        <v>2.4021759999999999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6005.44</v>
      </c>
      <c r="G11" s="349">
        <f t="shared" si="1"/>
        <v>3.3363556000000001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6005.44</v>
      </c>
      <c r="G12" s="349">
        <f>ROUND((1/C12)*F12,7)</f>
        <v>4.0036266999999999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6005.44</v>
      </c>
      <c r="G14" s="349">
        <f>ROUND((1/C14)*F14,7)</f>
        <v>20.018133299999999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7585.66</v>
      </c>
      <c r="G15" s="349">
        <f>ROUND((1/C15)*F15,7)</f>
        <v>25.285533300000001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ARF/Votuporanga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6005.44</v>
      </c>
      <c r="G19" s="362">
        <f>ROUND((1/C19)*F19,7)</f>
        <v>2.224237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6005.44</v>
      </c>
      <c r="G20" s="362">
        <f t="shared" ref="G20:G22" si="2">ROUND((1/C20)*F20,7)</f>
        <v>0.66727110000000001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6005.44</v>
      </c>
      <c r="G21" s="362">
        <f t="shared" si="2"/>
        <v>2.224237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6005.44</v>
      </c>
      <c r="G22" s="362">
        <f t="shared" si="2"/>
        <v>2.224237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6005.44</v>
      </c>
      <c r="G23" s="362">
        <f>ROUND((1/C23)*F23,7)</f>
        <v>2.224237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6005.44</v>
      </c>
      <c r="G24" s="362">
        <f>ROUND((1/C24)*F24,7)</f>
        <v>6.0054400000000001E-2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ARF/Votuporanga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6420.39</v>
      </c>
      <c r="G29" s="379">
        <f>ROUND(F29*E29,7)</f>
        <v>1.4323889999999999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ARF/Votuporanga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7874.04</v>
      </c>
      <c r="G34" s="362">
        <f>F34*E34</f>
        <v>0.347245164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ARF/Votuporanga</v>
      </c>
      <c r="B39" s="398" t="s">
        <v>222</v>
      </c>
      <c r="C39" s="387" t="s">
        <v>225</v>
      </c>
      <c r="D39" s="399">
        <f t="shared" ref="D39:D44" si="4">G7</f>
        <v>5.0045333000000003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5.0045333000000003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397</v>
      </c>
      <c r="D41" s="399">
        <f t="shared" si="4"/>
        <v>13.3454222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2.4021759999999999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3.3363556000000001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4.0036266999999999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20.018133299999999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25.285533300000001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2.224237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0.66727110000000001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2.224237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2.224237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2.224237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6.0054400000000001E-2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1.4323889999999999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432</v>
      </c>
      <c r="D55" s="411">
        <f>G34</f>
        <v>0.347245164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ARF/Votuporanga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4055.13</v>
      </c>
      <c r="F61" s="425">
        <f>IF('CALCULO SIMPLES'!B37 = "Posto",1,0)</f>
        <v>1</v>
      </c>
      <c r="G61" s="426">
        <f>ROUND(E61*F61,2)</f>
        <v>4055.13</v>
      </c>
    </row>
    <row r="62" spans="1:10" ht="31" customHeight="1">
      <c r="A62" s="420"/>
      <c r="B62" s="421" t="s">
        <v>226</v>
      </c>
      <c r="C62" s="422">
        <f>'Áreas a serem limpas'!B5</f>
        <v>326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11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0</v>
      </c>
      <c r="D76" s="423" t="s">
        <v>442</v>
      </c>
      <c r="E76" s="424">
        <f>'Limpador de vidros sem risco- D'!H140</f>
        <v>6420.39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0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7874.04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337</v>
      </c>
      <c r="D80" s="449"/>
      <c r="E80" s="450"/>
      <c r="F80" s="451">
        <f>F61+F76+F78</f>
        <v>1</v>
      </c>
      <c r="G80" s="452">
        <f>G61+G76+G78</f>
        <v>4055.13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4055.13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426.28083333333336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151.58833333333334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4632.9991666666665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111191.98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9072E-1412-4B11-858D-4C34B8597CC7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0.03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3BC121CD-E9FC-43BA-9A6C-C1EF032931D5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3827E436-775A-4FE0-A3DC-8B5727A29563}"/>
</file>

<file path=customXml/itemProps2.xml><?xml version="1.0" encoding="utf-8"?>
<ds:datastoreItem xmlns:ds="http://schemas.openxmlformats.org/officeDocument/2006/customXml" ds:itemID="{CAD3B7C1-D8B1-4369-A266-767032DC7AAC}"/>
</file>

<file path=customXml/itemProps3.xml><?xml version="1.0" encoding="utf-8"?>
<ds:datastoreItem xmlns:ds="http://schemas.openxmlformats.org/officeDocument/2006/customXml" ds:itemID="{ECD0C5C8-3383-4615-A60E-479307FF4B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2025-11-24T11:52:39Z</dcterms:created>
  <dcterms:modified xsi:type="dcterms:W3CDTF">2025-11-24T11:52:40Z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